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9320" windowHeight="11760" activeTab="0"/>
  </bookViews>
  <sheets>
    <sheet name="Sarjaottelu" sheetId="1" r:id="rId1"/>
  </sheets>
  <definedNames>
    <definedName name="_xlnm.Print_Area" localSheetId="0">'Sarjaottelu'!$A$1:$O$28</definedName>
  </definedNames>
  <calcPr fullCalcOnLoad="1"/>
</workbook>
</file>

<file path=xl/sharedStrings.xml><?xml version="1.0" encoding="utf-8"?>
<sst xmlns="http://schemas.openxmlformats.org/spreadsheetml/2006/main" count="73" uniqueCount="64">
  <si>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</si>
  <si>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</si>
  <si>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</si>
  <si>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</si>
  <si>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</si>
  <si>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</si>
  <si>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</si>
  <si>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</si>
  <si>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</si>
  <si>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</si>
  <si>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</si>
  <si>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</si>
  <si>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</si>
  <si>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</si>
  <si>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</si>
  <si>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</si>
  <si>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</si>
  <si>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</si>
  <si>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</si>
  <si>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</si>
  <si>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</si>
  <si>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</si>
  <si>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</si>
  <si>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</si>
  <si>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</si>
  <si>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</si>
  <si>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</si>
  <si>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</si>
  <si>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</si>
  <si>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</si>
  <si>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</si>
  <si>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</si>
  <si>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</si>
  <si>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</si>
  <si>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</si>
  <si>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</si>
  <si>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</si>
  <si>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Ctrl-d tyhjentää keltaiset alueet</t>
  </si>
  <si>
    <t>SARJAOTTELUN PÖYTÄKIRJA</t>
  </si>
  <si>
    <t>Suomen Pöytätennisliitto ry - SPTL</t>
  </si>
  <si>
    <t>Pistesumma</t>
  </si>
  <si>
    <t>Ero</t>
  </si>
  <si>
    <t>Pisteiden laskennan apualue</t>
  </si>
  <si>
    <t>Ctrl-q liimaa tekstin ilman muotoilua (vaikka kopioitavassa alueessa olisi reunaviivoja, värejä jne…)</t>
  </si>
  <si>
    <t>Koneesi tietoturva-asetukset saattavat estää makrojen käytön (salli makrot)</t>
  </si>
  <si>
    <t>Täytä  keltaisiin soluihin joukkueiden nimet ja alle pelaajien nimet kokonaan kirjoitettuna, muista päiväys ja sarjalohko.</t>
  </si>
  <si>
    <t xml:space="preserve">Pisteistä syötetään vain  erän "jäännöspisteet", taulukko laskee itse </t>
  </si>
  <si>
    <t>Jos mikrosi ohjelmisto sallii, tulosta valmis pöytäkirja pdf-muotoon (=tiedosto) ja lähetä tiedosto sarjapäällikölle</t>
  </si>
  <si>
    <t>Koti</t>
  </si>
  <si>
    <t>Vieras</t>
  </si>
  <si>
    <t>D</t>
  </si>
  <si>
    <t>E</t>
  </si>
  <si>
    <t>U</t>
  </si>
  <si>
    <t>Täytä joukkueen nimi ja pelaajanimet kokonaan</t>
  </si>
  <si>
    <t>Sarjaottelu_pk_v2.xls  17.3.2011 / Asko Kilpi</t>
  </si>
  <si>
    <t>SM-sarja</t>
  </si>
  <si>
    <t>PT 75</t>
  </si>
  <si>
    <t>TuKa</t>
  </si>
  <si>
    <t>Roni Kantola</t>
  </si>
  <si>
    <t>Mikko Kantola</t>
  </si>
  <si>
    <t>Roope Kantola</t>
  </si>
  <si>
    <t>Pasi Valasti</t>
  </si>
  <si>
    <t>Mika Tuomola</t>
  </si>
  <si>
    <t>Otto Tennilä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</si>
</sst>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3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3" borderId="30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Alignment="1">
      <alignment/>
    </xf>
    <xf numFmtId="0" fontId="6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33" xfId="0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3" fillId="2" borderId="13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0" fillId="0" borderId="36" xfId="0" applyFont="1" applyFill="1" applyBorder="1" applyAlignment="1" applyProtection="1">
      <alignment horizontal="left" vertical="center" indent="2"/>
      <protection/>
    </xf>
    <xf numFmtId="0" fontId="0" fillId="0" borderId="36" xfId="0" applyFont="1" applyFill="1" applyBorder="1" applyAlignment="1">
      <alignment horizontal="left" vertical="center" indent="2"/>
    </xf>
    <xf numFmtId="0" fontId="0" fillId="0" borderId="37" xfId="0" applyFont="1" applyFill="1" applyBorder="1" applyAlignment="1">
      <alignment horizontal="left" vertical="center" indent="2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</cellXfs>
  <cellStyles count="7">
    <cellStyle name="Normal" xfId="0"/>
    <cellStyle name="Comma" xfId="15"/>
    <cellStyle name="Määrittämätön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9"/>
  <sheetViews>
    <sheetView tabSelected="1" workbookViewId="0" topLeftCell="A1">
      <selection activeCell="J31" sqref="J31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7.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21" ht="15.75">
      <c r="A2" s="9"/>
      <c r="B2" s="2"/>
      <c r="C2" s="64" t="s">
        <v>39</v>
      </c>
      <c r="D2" s="1"/>
      <c r="E2" s="1"/>
      <c r="F2" s="2"/>
      <c r="G2" s="27" t="s">
        <v>18</v>
      </c>
      <c r="H2" s="4"/>
      <c r="I2" s="78"/>
      <c r="J2" s="89">
        <v>40983</v>
      </c>
      <c r="K2" s="90"/>
      <c r="L2" s="90"/>
      <c r="M2" s="90"/>
      <c r="N2" s="91"/>
      <c r="O2" s="32"/>
      <c r="U2" s="62" t="s">
        <v>45</v>
      </c>
    </row>
    <row r="3" spans="1:21" ht="17.25" customHeight="1">
      <c r="A3" s="9"/>
      <c r="B3" s="6"/>
      <c r="C3" s="67" t="s">
        <v>38</v>
      </c>
      <c r="D3" s="1"/>
      <c r="E3" s="1"/>
      <c r="F3" s="2"/>
      <c r="G3" s="27" t="s">
        <v>19</v>
      </c>
      <c r="H3" s="4"/>
      <c r="I3" s="78"/>
      <c r="J3" s="92" t="s">
        <v>55</v>
      </c>
      <c r="K3" s="93"/>
      <c r="L3" s="93"/>
      <c r="M3" s="93"/>
      <c r="N3" s="94"/>
      <c r="O3" s="32"/>
      <c r="U3" s="87" t="s">
        <v>46</v>
      </c>
    </row>
    <row r="4" spans="1:24" ht="12" customHeight="1">
      <c r="A4" s="9"/>
      <c r="B4" s="2"/>
      <c r="C4" s="57" t="s">
        <v>53</v>
      </c>
      <c r="D4" s="1"/>
      <c r="E4" s="1"/>
      <c r="F4" s="1"/>
      <c r="G4" s="57" t="s">
        <v>53</v>
      </c>
      <c r="H4" s="1"/>
      <c r="I4" s="1"/>
      <c r="J4" s="1"/>
      <c r="K4" s="1"/>
      <c r="L4" s="1"/>
      <c r="M4" s="1"/>
      <c r="N4" s="1"/>
      <c r="O4" s="10"/>
      <c r="Q4" s="48"/>
      <c r="R4" s="48"/>
      <c r="U4" s="88" t="s">
        <v>36</v>
      </c>
      <c r="X4" s="84" t="s">
        <v>44</v>
      </c>
    </row>
    <row r="5" spans="1:21" ht="15.75">
      <c r="A5" s="32"/>
      <c r="B5" s="53" t="s">
        <v>48</v>
      </c>
      <c r="C5" s="105" t="s">
        <v>56</v>
      </c>
      <c r="D5" s="108"/>
      <c r="E5" s="25"/>
      <c r="F5" s="53" t="s">
        <v>49</v>
      </c>
      <c r="G5" s="105" t="s">
        <v>57</v>
      </c>
      <c r="H5" s="106"/>
      <c r="I5" s="106"/>
      <c r="J5" s="106"/>
      <c r="K5" s="106"/>
      <c r="L5" s="106"/>
      <c r="M5" s="106"/>
      <c r="N5" s="107"/>
      <c r="O5" s="32"/>
      <c r="Q5" s="48"/>
      <c r="R5" s="48"/>
      <c r="U5" s="87" t="s">
        <v>43</v>
      </c>
    </row>
    <row r="6" spans="1:21" ht="15">
      <c r="A6" s="32"/>
      <c r="B6" s="79" t="s">
        <v>0</v>
      </c>
      <c r="C6" s="95" t="s">
        <v>61</v>
      </c>
      <c r="D6" s="96"/>
      <c r="E6" s="26"/>
      <c r="F6" s="81" t="s">
        <v>1</v>
      </c>
      <c r="G6" s="95" t="s">
        <v>58</v>
      </c>
      <c r="H6" s="99"/>
      <c r="I6" s="99"/>
      <c r="J6" s="99"/>
      <c r="K6" s="99"/>
      <c r="L6" s="99"/>
      <c r="M6" s="99"/>
      <c r="N6" s="100"/>
      <c r="O6" s="32"/>
      <c r="Q6" s="48"/>
      <c r="R6" s="48"/>
      <c r="U6" s="87" t="s">
        <v>37</v>
      </c>
    </row>
    <row r="7" spans="1:21" ht="15">
      <c r="A7" s="32"/>
      <c r="B7" s="80" t="s">
        <v>2</v>
      </c>
      <c r="C7" s="95" t="s">
        <v>62</v>
      </c>
      <c r="D7" s="96"/>
      <c r="E7" s="26"/>
      <c r="F7" s="82" t="s">
        <v>3</v>
      </c>
      <c r="G7" s="101" t="s">
        <v>59</v>
      </c>
      <c r="H7" s="99"/>
      <c r="I7" s="99"/>
      <c r="J7" s="99"/>
      <c r="K7" s="99"/>
      <c r="L7" s="99"/>
      <c r="M7" s="99"/>
      <c r="N7" s="100"/>
      <c r="O7" s="32"/>
      <c r="Q7" s="48"/>
      <c r="R7" s="48"/>
      <c r="U7" s="87"/>
    </row>
    <row r="8" spans="1:21" ht="15">
      <c r="A8" s="9"/>
      <c r="B8" s="80" t="s">
        <v>20</v>
      </c>
      <c r="C8" s="95" t="s">
        <v>63</v>
      </c>
      <c r="D8" s="96"/>
      <c r="E8" s="26"/>
      <c r="F8" s="82" t="s">
        <v>21</v>
      </c>
      <c r="G8" s="101" t="s">
        <v>60</v>
      </c>
      <c r="H8" s="99"/>
      <c r="I8" s="99"/>
      <c r="J8" s="99"/>
      <c r="K8" s="99"/>
      <c r="L8" s="99"/>
      <c r="M8" s="99"/>
      <c r="N8" s="100"/>
      <c r="O8" s="10"/>
      <c r="Q8" s="48"/>
      <c r="R8" s="48"/>
      <c r="U8" s="87" t="s">
        <v>47</v>
      </c>
    </row>
    <row r="9" spans="1:18" ht="12" customHeight="1">
      <c r="A9" s="9"/>
      <c r="B9" s="54" t="s">
        <v>22</v>
      </c>
      <c r="C9" s="63"/>
      <c r="D9" s="43"/>
      <c r="E9" s="7"/>
      <c r="F9" s="54" t="s">
        <v>22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 t="s">
        <v>50</v>
      </c>
      <c r="C10" s="95" t="s">
        <v>61</v>
      </c>
      <c r="D10" s="96"/>
      <c r="E10" s="26"/>
      <c r="F10" s="46" t="s">
        <v>52</v>
      </c>
      <c r="G10" s="101" t="s">
        <v>60</v>
      </c>
      <c r="H10" s="99"/>
      <c r="I10" s="99"/>
      <c r="J10" s="99"/>
      <c r="K10" s="99"/>
      <c r="L10" s="99"/>
      <c r="M10" s="99"/>
      <c r="N10" s="100"/>
      <c r="O10" s="32"/>
      <c r="Q10" s="48"/>
      <c r="R10" s="48"/>
    </row>
    <row r="11" spans="1:18" ht="15">
      <c r="A11" s="32"/>
      <c r="B11" s="41" t="s">
        <v>51</v>
      </c>
      <c r="C11" s="95" t="s">
        <v>63</v>
      </c>
      <c r="D11" s="96"/>
      <c r="E11" s="26"/>
      <c r="F11" s="42" t="s">
        <v>16</v>
      </c>
      <c r="G11" s="101" t="s">
        <v>59</v>
      </c>
      <c r="H11" s="99"/>
      <c r="I11" s="99"/>
      <c r="J11" s="99"/>
      <c r="K11" s="99"/>
      <c r="L11" s="99"/>
      <c r="M11" s="99"/>
      <c r="N11" s="100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26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25</v>
      </c>
      <c r="C13" s="1"/>
      <c r="D13" s="1"/>
      <c r="E13" s="1"/>
      <c r="F13" s="83" t="s">
        <v>11</v>
      </c>
      <c r="G13" s="83" t="s">
        <v>12</v>
      </c>
      <c r="H13" s="83" t="s">
        <v>13</v>
      </c>
      <c r="I13" s="83" t="s">
        <v>14</v>
      </c>
      <c r="J13" s="83" t="s">
        <v>15</v>
      </c>
      <c r="K13" s="97" t="s">
        <v>23</v>
      </c>
      <c r="L13" s="98"/>
      <c r="M13" s="11" t="s">
        <v>24</v>
      </c>
      <c r="N13" s="12" t="s">
        <v>16</v>
      </c>
      <c r="O13" s="32"/>
      <c r="P13" s="71" t="s">
        <v>40</v>
      </c>
      <c r="Q13" s="72"/>
      <c r="R13" s="73" t="s">
        <v>41</v>
      </c>
      <c r="U13" s="70" t="s">
        <v>42</v>
      </c>
      <c r="V13" s="70"/>
      <c r="W13" s="70"/>
      <c r="X13" s="70"/>
      <c r="Y13" s="70"/>
      <c r="Z13" s="70"/>
    </row>
    <row r="14" spans="1:30" ht="15" customHeight="1" thickBot="1">
      <c r="A14" s="32"/>
      <c r="B14" s="58" t="s">
        <v>7</v>
      </c>
      <c r="C14" s="50" t="str">
        <f>IF(C6&gt;"",C6,"")</f>
        <v>Pasi Valasti</v>
      </c>
      <c r="D14" s="50" t="str">
        <f>IF(G6&gt;"",G6,"")</f>
        <v>Roni Kantola</v>
      </c>
      <c r="E14" s="50">
        <f>IF(E6&gt;"",E6&amp;" - "&amp;I6,"")</f>
      </c>
      <c r="F14" s="15">
        <v>7</v>
      </c>
      <c r="G14" s="15">
        <v>11</v>
      </c>
      <c r="H14" s="24">
        <v>8</v>
      </c>
      <c r="I14" s="15"/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0</v>
      </c>
      <c r="M14" s="39">
        <f>IF(K14=3,1,"")</f>
        <v>1</v>
      </c>
      <c r="N14" s="38">
        <f>IF(L14=3,1,"")</f>
      </c>
      <c r="O14" s="32"/>
      <c r="P14" s="74">
        <f aca="true" t="shared" si="0" ref="P14:Q19">+U14+W14+Y14+AA14+AC14</f>
        <v>35</v>
      </c>
      <c r="Q14" s="75">
        <f t="shared" si="0"/>
        <v>26</v>
      </c>
      <c r="R14" s="76">
        <f aca="true" t="shared" si="1" ref="R14:R19">+P14-Q14</f>
        <v>9</v>
      </c>
      <c r="U14" s="68">
        <f aca="true" t="shared" si="2" ref="U14:U23">IF(F14="",0,IF(LEFT(F14,1)="-",ABS(F14),(IF(F14&gt;9,F14+2,11))))</f>
        <v>11</v>
      </c>
      <c r="V14" s="69">
        <f aca="true" t="shared" si="3" ref="V14:V23">IF(F14="",0,IF(LEFT(F14,1)="-",(IF(ABS(F14)&gt;9,(ABS(F14)+2),11)),F14))</f>
        <v>7</v>
      </c>
      <c r="W14" s="68">
        <f aca="true" t="shared" si="4" ref="W14:W23">IF(G14="",0,IF(LEFT(G14,1)="-",ABS(G14),(IF(G14&gt;9,G14+2,11))))</f>
        <v>13</v>
      </c>
      <c r="X14" s="69">
        <f aca="true" t="shared" si="5" ref="X14:X23">IF(G14="",0,IF(LEFT(G14,1)="-",(IF(ABS(G14)&gt;9,(ABS(G14)+2),11)),G14))</f>
        <v>11</v>
      </c>
      <c r="Y14" s="68">
        <f aca="true" t="shared" si="6" ref="Y14:Y23">IF(H14="",0,IF(LEFT(H14,1)="-",ABS(H14),(IF(H14&gt;9,H14+2,11))))</f>
        <v>11</v>
      </c>
      <c r="Z14" s="69">
        <f aca="true" t="shared" si="7" ref="Z14:Z23">IF(H14="",0,IF(LEFT(H14,1)="-",(IF(ABS(H14)&gt;9,(ABS(H14)+2),11)),H14))</f>
        <v>8</v>
      </c>
      <c r="AA14" s="68">
        <f aca="true" t="shared" si="8" ref="AA14:AA23">IF(I14="",0,IF(LEFT(I14,1)="-",ABS(I14),(IF(I14&gt;9,I14+2,11))))</f>
        <v>0</v>
      </c>
      <c r="AB14" s="69">
        <f aca="true" t="shared" si="9" ref="AB14:AB23">IF(I14="",0,IF(LEFT(I14,1)="-",(IF(ABS(I14)&gt;9,(ABS(I14)+2),11)),I14))</f>
        <v>0</v>
      </c>
      <c r="AC14" s="68">
        <f aca="true" t="shared" si="10" ref="AC14:AC23">IF(J14="",0,IF(LEFT(J14,1)="-",ABS(J14),(IF(J14&gt;9,J14+2,11))))</f>
        <v>0</v>
      </c>
      <c r="AD14" s="69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Mika Tuomola</v>
      </c>
      <c r="D15" s="50" t="str">
        <f>IF(G7&gt;"",G7,"")</f>
        <v>Mikko Kantola</v>
      </c>
      <c r="E15" s="50">
        <f>IF(E7&gt;"",E7&amp;" - "&amp;I7,"")</f>
      </c>
      <c r="F15" s="16">
        <v>8</v>
      </c>
      <c r="G15" s="15">
        <v>-9</v>
      </c>
      <c r="H15" s="15">
        <v>-6</v>
      </c>
      <c r="I15" s="15">
        <v>-6</v>
      </c>
      <c r="J15" s="15"/>
      <c r="K15" s="30">
        <f>IF(ISBLANK(F15),"",COUNTIF(F15:J15,"&gt;=0"))</f>
        <v>1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4">
        <f t="shared" si="0"/>
        <v>32</v>
      </c>
      <c r="Q15" s="75">
        <f t="shared" si="0"/>
        <v>41</v>
      </c>
      <c r="R15" s="76">
        <f t="shared" si="1"/>
        <v>-9</v>
      </c>
      <c r="U15" s="68">
        <f t="shared" si="2"/>
        <v>11</v>
      </c>
      <c r="V15" s="69">
        <f t="shared" si="3"/>
        <v>8</v>
      </c>
      <c r="W15" s="68">
        <f t="shared" si="4"/>
        <v>9</v>
      </c>
      <c r="X15" s="69">
        <f t="shared" si="5"/>
        <v>11</v>
      </c>
      <c r="Y15" s="68">
        <f t="shared" si="6"/>
        <v>6</v>
      </c>
      <c r="Z15" s="69">
        <f t="shared" si="7"/>
        <v>11</v>
      </c>
      <c r="AA15" s="68">
        <f t="shared" si="8"/>
        <v>6</v>
      </c>
      <c r="AB15" s="69">
        <f t="shared" si="9"/>
        <v>11</v>
      </c>
      <c r="AC15" s="68">
        <f t="shared" si="10"/>
        <v>0</v>
      </c>
      <c r="AD15" s="69">
        <f t="shared" si="11"/>
        <v>0</v>
      </c>
    </row>
    <row r="16" spans="1:30" ht="15" customHeight="1" thickBot="1">
      <c r="A16" s="32"/>
      <c r="B16" s="59" t="s">
        <v>27</v>
      </c>
      <c r="C16" s="50" t="str">
        <f>IF(C8&gt;"",C8,"")</f>
        <v>Otto Tennilä</v>
      </c>
      <c r="D16" s="50" t="str">
        <f>IF(G8&gt;"",G8,"")</f>
        <v>Roope Kantola</v>
      </c>
      <c r="E16" s="55"/>
      <c r="F16" s="16">
        <v>-9</v>
      </c>
      <c r="G16" s="56">
        <v>-9</v>
      </c>
      <c r="H16" s="16">
        <v>-9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M23">IF(K16=3,1,"")</f>
      </c>
      <c r="N16" s="38">
        <f aca="true" t="shared" si="15" ref="N16:N23">IF(L16=3,1,"")</f>
        <v>1</v>
      </c>
      <c r="O16" s="32"/>
      <c r="P16" s="74">
        <f t="shared" si="0"/>
        <v>27</v>
      </c>
      <c r="Q16" s="75">
        <f t="shared" si="0"/>
        <v>33</v>
      </c>
      <c r="R16" s="76">
        <f t="shared" si="1"/>
        <v>-6</v>
      </c>
      <c r="U16" s="68">
        <f t="shared" si="2"/>
        <v>9</v>
      </c>
      <c r="V16" s="69">
        <f t="shared" si="3"/>
        <v>11</v>
      </c>
      <c r="W16" s="68">
        <f t="shared" si="4"/>
        <v>9</v>
      </c>
      <c r="X16" s="69">
        <f t="shared" si="5"/>
        <v>11</v>
      </c>
      <c r="Y16" s="68">
        <f t="shared" si="6"/>
        <v>9</v>
      </c>
      <c r="Z16" s="69">
        <f t="shared" si="7"/>
        <v>11</v>
      </c>
      <c r="AA16" s="68">
        <f t="shared" si="8"/>
        <v>0</v>
      </c>
      <c r="AB16" s="69">
        <f t="shared" si="9"/>
        <v>0</v>
      </c>
      <c r="AC16" s="68">
        <f t="shared" si="10"/>
        <v>0</v>
      </c>
      <c r="AD16" s="69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Mika Tuomola</v>
      </c>
      <c r="D17" s="50" t="str">
        <f>IF(G6&gt;"",G6,"")</f>
        <v>Roni Kantola</v>
      </c>
      <c r="E17" s="55"/>
      <c r="F17" s="16">
        <v>6</v>
      </c>
      <c r="G17" s="56">
        <v>6</v>
      </c>
      <c r="H17" s="16">
        <v>5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5"/>
      </c>
      <c r="O17" s="32"/>
      <c r="P17" s="74">
        <f t="shared" si="0"/>
        <v>33</v>
      </c>
      <c r="Q17" s="75">
        <f t="shared" si="0"/>
        <v>17</v>
      </c>
      <c r="R17" s="76">
        <f t="shared" si="1"/>
        <v>16</v>
      </c>
      <c r="U17" s="68">
        <f t="shared" si="2"/>
        <v>11</v>
      </c>
      <c r="V17" s="69">
        <f t="shared" si="3"/>
        <v>6</v>
      </c>
      <c r="W17" s="68">
        <f t="shared" si="4"/>
        <v>11</v>
      </c>
      <c r="X17" s="69">
        <f t="shared" si="5"/>
        <v>6</v>
      </c>
      <c r="Y17" s="68">
        <f t="shared" si="6"/>
        <v>11</v>
      </c>
      <c r="Z17" s="69">
        <f t="shared" si="7"/>
        <v>5</v>
      </c>
      <c r="AA17" s="68">
        <f t="shared" si="8"/>
        <v>0</v>
      </c>
      <c r="AB17" s="69">
        <f t="shared" si="9"/>
        <v>0</v>
      </c>
      <c r="AC17" s="68">
        <f t="shared" si="10"/>
        <v>0</v>
      </c>
      <c r="AD17" s="69">
        <f t="shared" si="11"/>
        <v>0</v>
      </c>
    </row>
    <row r="18" spans="1:30" ht="15" customHeight="1" thickBot="1">
      <c r="A18" s="32"/>
      <c r="B18" s="59" t="s">
        <v>28</v>
      </c>
      <c r="C18" s="50" t="str">
        <f>IF(C6&gt;"",C6,"")</f>
        <v>Pasi Valasti</v>
      </c>
      <c r="D18" s="50" t="str">
        <f>IF(G8&gt;"",G8,"")</f>
        <v>Roope Kantola</v>
      </c>
      <c r="E18" s="55"/>
      <c r="F18" s="16">
        <v>-5</v>
      </c>
      <c r="G18" s="56">
        <v>3</v>
      </c>
      <c r="H18" s="16">
        <v>8</v>
      </c>
      <c r="I18" s="16">
        <v>-8</v>
      </c>
      <c r="J18" s="16">
        <v>-9</v>
      </c>
      <c r="K18" s="30">
        <f t="shared" si="12"/>
        <v>2</v>
      </c>
      <c r="L18" s="31">
        <f t="shared" si="13"/>
        <v>3</v>
      </c>
      <c r="M18" s="39">
        <f t="shared" si="14"/>
      </c>
      <c r="N18" s="38">
        <f t="shared" si="15"/>
        <v>1</v>
      </c>
      <c r="O18" s="32"/>
      <c r="P18" s="74">
        <f t="shared" si="0"/>
        <v>44</v>
      </c>
      <c r="Q18" s="75">
        <f t="shared" si="0"/>
        <v>44</v>
      </c>
      <c r="R18" s="76">
        <f t="shared" si="1"/>
        <v>0</v>
      </c>
      <c r="U18" s="68">
        <f t="shared" si="2"/>
        <v>5</v>
      </c>
      <c r="V18" s="69">
        <f t="shared" si="3"/>
        <v>11</v>
      </c>
      <c r="W18" s="68">
        <f t="shared" si="4"/>
        <v>11</v>
      </c>
      <c r="X18" s="69">
        <f t="shared" si="5"/>
        <v>3</v>
      </c>
      <c r="Y18" s="68">
        <f t="shared" si="6"/>
        <v>11</v>
      </c>
      <c r="Z18" s="69">
        <f t="shared" si="7"/>
        <v>8</v>
      </c>
      <c r="AA18" s="68">
        <f t="shared" si="8"/>
        <v>8</v>
      </c>
      <c r="AB18" s="69">
        <f t="shared" si="9"/>
        <v>11</v>
      </c>
      <c r="AC18" s="68">
        <f t="shared" si="10"/>
        <v>9</v>
      </c>
      <c r="AD18" s="69">
        <f t="shared" si="11"/>
        <v>11</v>
      </c>
    </row>
    <row r="19" spans="1:30" ht="15" customHeight="1" thickBot="1">
      <c r="A19" s="32"/>
      <c r="B19" s="59" t="s">
        <v>29</v>
      </c>
      <c r="C19" s="50" t="str">
        <f>IF(C8&gt;"",C8,"")</f>
        <v>Otto Tennilä</v>
      </c>
      <c r="D19" s="50" t="str">
        <f>IF(G7&gt;"",G7,"")</f>
        <v>Mikko Kantola</v>
      </c>
      <c r="E19" s="55"/>
      <c r="F19" s="16">
        <v>7</v>
      </c>
      <c r="G19" s="56">
        <v>9</v>
      </c>
      <c r="H19" s="16">
        <v>-6</v>
      </c>
      <c r="I19" s="16">
        <v>5</v>
      </c>
      <c r="J19" s="16"/>
      <c r="K19" s="30">
        <f t="shared" si="12"/>
        <v>3</v>
      </c>
      <c r="L19" s="31">
        <f t="shared" si="13"/>
        <v>1</v>
      </c>
      <c r="M19" s="39">
        <f t="shared" si="14"/>
        <v>1</v>
      </c>
      <c r="N19" s="38">
        <f t="shared" si="15"/>
      </c>
      <c r="O19" s="32"/>
      <c r="P19" s="74">
        <f t="shared" si="0"/>
        <v>39</v>
      </c>
      <c r="Q19" s="75">
        <f t="shared" si="0"/>
        <v>32</v>
      </c>
      <c r="R19" s="76">
        <f t="shared" si="1"/>
        <v>7</v>
      </c>
      <c r="U19" s="68">
        <f t="shared" si="2"/>
        <v>11</v>
      </c>
      <c r="V19" s="69">
        <f t="shared" si="3"/>
        <v>7</v>
      </c>
      <c r="W19" s="68">
        <f t="shared" si="4"/>
        <v>11</v>
      </c>
      <c r="X19" s="69">
        <f t="shared" si="5"/>
        <v>9</v>
      </c>
      <c r="Y19" s="68">
        <f t="shared" si="6"/>
        <v>6</v>
      </c>
      <c r="Z19" s="69">
        <f t="shared" si="7"/>
        <v>11</v>
      </c>
      <c r="AA19" s="68">
        <f t="shared" si="8"/>
        <v>11</v>
      </c>
      <c r="AB19" s="69">
        <f t="shared" si="9"/>
        <v>5</v>
      </c>
      <c r="AC19" s="68">
        <f t="shared" si="10"/>
        <v>0</v>
      </c>
      <c r="AD19" s="69">
        <f t="shared" si="11"/>
        <v>0</v>
      </c>
    </row>
    <row r="20" spans="1:30" ht="15" customHeight="1" thickBot="1">
      <c r="A20" s="32"/>
      <c r="B20" s="59" t="s">
        <v>32</v>
      </c>
      <c r="C20" s="65" t="str">
        <f>IF(C10&gt;"",C10&amp;" / "&amp;C11,"")</f>
        <v>Pasi Valasti / Otto Tennilä</v>
      </c>
      <c r="D20" s="65" t="str">
        <f>IF(G10&gt;"",G10&amp;" / "&amp;G11,"")</f>
        <v>Roope Kantola / Mikko Kantola</v>
      </c>
      <c r="E20" s="51"/>
      <c r="F20" s="17">
        <v>7</v>
      </c>
      <c r="G20" s="18">
        <v>6</v>
      </c>
      <c r="H20" s="19">
        <v>2</v>
      </c>
      <c r="I20" s="19"/>
      <c r="J20" s="19"/>
      <c r="K20" s="30">
        <f t="shared" si="12"/>
        <v>3</v>
      </c>
      <c r="L20" s="31">
        <f t="shared" si="13"/>
        <v>0</v>
      </c>
      <c r="M20" s="39">
        <f t="shared" si="14"/>
        <v>1</v>
      </c>
      <c r="N20" s="38">
        <f t="shared" si="15"/>
      </c>
      <c r="O20" s="32"/>
      <c r="P20" s="74">
        <f aca="true" t="shared" si="16" ref="P20:Q23">+U20+W20+Y20+AA20+AC20</f>
        <v>33</v>
      </c>
      <c r="Q20" s="75">
        <f t="shared" si="16"/>
        <v>15</v>
      </c>
      <c r="R20" s="76">
        <f>+P20-Q20</f>
        <v>18</v>
      </c>
      <c r="U20" s="68">
        <f t="shared" si="2"/>
        <v>11</v>
      </c>
      <c r="V20" s="69">
        <f t="shared" si="3"/>
        <v>7</v>
      </c>
      <c r="W20" s="68">
        <f t="shared" si="4"/>
        <v>11</v>
      </c>
      <c r="X20" s="69">
        <f t="shared" si="5"/>
        <v>6</v>
      </c>
      <c r="Y20" s="68">
        <f t="shared" si="6"/>
        <v>11</v>
      </c>
      <c r="Z20" s="69">
        <f t="shared" si="7"/>
        <v>2</v>
      </c>
      <c r="AA20" s="68">
        <f t="shared" si="8"/>
        <v>0</v>
      </c>
      <c r="AB20" s="69">
        <f t="shared" si="9"/>
        <v>0</v>
      </c>
      <c r="AC20" s="68">
        <f t="shared" si="10"/>
        <v>0</v>
      </c>
      <c r="AD20" s="69">
        <f t="shared" si="11"/>
        <v>0</v>
      </c>
    </row>
    <row r="21" spans="1:30" ht="15" customHeight="1" thickBot="1">
      <c r="A21" s="32"/>
      <c r="B21" s="58" t="s">
        <v>30</v>
      </c>
      <c r="C21" s="50" t="str">
        <f>IF(C7&gt;"",C7,"")</f>
        <v>Mika Tuomola</v>
      </c>
      <c r="D21" s="50" t="str">
        <f>IF(G8&gt;"",G8,"")</f>
        <v>Roope Kantola</v>
      </c>
      <c r="E21" s="52"/>
      <c r="F21" s="20">
        <v>-4</v>
      </c>
      <c r="G21" s="15">
        <v>-9</v>
      </c>
      <c r="H21" s="15">
        <v>-9</v>
      </c>
      <c r="I21" s="15"/>
      <c r="J21" s="24"/>
      <c r="K21" s="30">
        <f t="shared" si="12"/>
        <v>0</v>
      </c>
      <c r="L21" s="31">
        <f t="shared" si="13"/>
        <v>3</v>
      </c>
      <c r="M21" s="39">
        <f t="shared" si="14"/>
      </c>
      <c r="N21" s="38">
        <f t="shared" si="15"/>
        <v>1</v>
      </c>
      <c r="O21" s="32"/>
      <c r="P21" s="74">
        <f t="shared" si="16"/>
        <v>22</v>
      </c>
      <c r="Q21" s="75">
        <f t="shared" si="16"/>
        <v>33</v>
      </c>
      <c r="R21" s="76">
        <f>+P21-Q21</f>
        <v>-11</v>
      </c>
      <c r="U21" s="68">
        <f t="shared" si="2"/>
        <v>4</v>
      </c>
      <c r="V21" s="69">
        <f t="shared" si="3"/>
        <v>11</v>
      </c>
      <c r="W21" s="68">
        <f t="shared" si="4"/>
        <v>9</v>
      </c>
      <c r="X21" s="69">
        <f t="shared" si="5"/>
        <v>11</v>
      </c>
      <c r="Y21" s="68">
        <f t="shared" si="6"/>
        <v>9</v>
      </c>
      <c r="Z21" s="69">
        <f t="shared" si="7"/>
        <v>11</v>
      </c>
      <c r="AA21" s="68">
        <f t="shared" si="8"/>
        <v>0</v>
      </c>
      <c r="AB21" s="69">
        <f t="shared" si="9"/>
        <v>0</v>
      </c>
      <c r="AC21" s="68">
        <f t="shared" si="10"/>
        <v>0</v>
      </c>
      <c r="AD21" s="69">
        <f t="shared" si="11"/>
        <v>0</v>
      </c>
    </row>
    <row r="22" spans="1:30" ht="15" customHeight="1" thickBot="1">
      <c r="A22" s="32"/>
      <c r="B22" s="58" t="s">
        <v>31</v>
      </c>
      <c r="C22" s="50" t="str">
        <f>IF(C8&gt;"",C8,"")</f>
        <v>Otto Tennilä</v>
      </c>
      <c r="D22" s="50" t="str">
        <f>IF(G6&gt;"",G6,"")</f>
        <v>Roni Kantola</v>
      </c>
      <c r="E22" s="52"/>
      <c r="F22" s="20">
        <v>-9</v>
      </c>
      <c r="G22" s="15">
        <v>-9</v>
      </c>
      <c r="H22" s="15">
        <v>3</v>
      </c>
      <c r="I22" s="15">
        <v>7</v>
      </c>
      <c r="J22" s="24">
        <v>12</v>
      </c>
      <c r="K22" s="30">
        <f t="shared" si="12"/>
        <v>3</v>
      </c>
      <c r="L22" s="31">
        <f t="shared" si="13"/>
        <v>2</v>
      </c>
      <c r="M22" s="39">
        <f t="shared" si="14"/>
        <v>1</v>
      </c>
      <c r="N22" s="38">
        <f t="shared" si="15"/>
      </c>
      <c r="O22" s="32"/>
      <c r="P22" s="74">
        <f t="shared" si="16"/>
        <v>54</v>
      </c>
      <c r="Q22" s="75">
        <f t="shared" si="16"/>
        <v>44</v>
      </c>
      <c r="R22" s="76">
        <f>+P22-Q22</f>
        <v>10</v>
      </c>
      <c r="U22" s="68">
        <f t="shared" si="2"/>
        <v>9</v>
      </c>
      <c r="V22" s="69">
        <f t="shared" si="3"/>
        <v>11</v>
      </c>
      <c r="W22" s="68">
        <f t="shared" si="4"/>
        <v>9</v>
      </c>
      <c r="X22" s="69">
        <f t="shared" si="5"/>
        <v>11</v>
      </c>
      <c r="Y22" s="68">
        <f t="shared" si="6"/>
        <v>11</v>
      </c>
      <c r="Z22" s="69">
        <f t="shared" si="7"/>
        <v>3</v>
      </c>
      <c r="AA22" s="68">
        <f t="shared" si="8"/>
        <v>11</v>
      </c>
      <c r="AB22" s="69">
        <f t="shared" si="9"/>
        <v>7</v>
      </c>
      <c r="AC22" s="68">
        <f t="shared" si="10"/>
        <v>14</v>
      </c>
      <c r="AD22" s="69">
        <f t="shared" si="11"/>
        <v>12</v>
      </c>
    </row>
    <row r="23" spans="1:30" ht="15" customHeight="1" thickBot="1">
      <c r="A23" s="32"/>
      <c r="B23" s="58" t="s">
        <v>9</v>
      </c>
      <c r="C23" s="50" t="str">
        <f>IF(C6&gt;"",C6,"")</f>
        <v>Pasi Valasti</v>
      </c>
      <c r="D23" s="50" t="str">
        <f>IF(G7&gt;"",G7,"")</f>
        <v>Mikko Kantola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5"/>
      </c>
      <c r="O23" s="32"/>
      <c r="P23" s="74">
        <f t="shared" si="16"/>
        <v>0</v>
      </c>
      <c r="Q23" s="75">
        <f t="shared" si="16"/>
        <v>0</v>
      </c>
      <c r="R23" s="76">
        <f>+P23-Q23</f>
        <v>0</v>
      </c>
      <c r="U23" s="68">
        <f t="shared" si="2"/>
        <v>0</v>
      </c>
      <c r="V23" s="69">
        <f t="shared" si="3"/>
        <v>0</v>
      </c>
      <c r="W23" s="68">
        <f t="shared" si="4"/>
        <v>0</v>
      </c>
      <c r="X23" s="69">
        <f t="shared" si="5"/>
        <v>0</v>
      </c>
      <c r="Y23" s="68">
        <f t="shared" si="6"/>
        <v>0</v>
      </c>
      <c r="Z23" s="69">
        <f t="shared" si="7"/>
        <v>0</v>
      </c>
      <c r="AA23" s="68">
        <f t="shared" si="8"/>
        <v>0</v>
      </c>
      <c r="AB23" s="69">
        <f t="shared" si="9"/>
        <v>0</v>
      </c>
      <c r="AC23" s="68">
        <f t="shared" si="10"/>
        <v>0</v>
      </c>
      <c r="AD23" s="69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35</v>
      </c>
      <c r="J24" s="40"/>
      <c r="K24" s="60">
        <f>IF(ISBLANK(C6),"",SUM(K14:K23))</f>
        <v>18</v>
      </c>
      <c r="L24" s="61">
        <f>IF(ISBLANK(G6),"",SUM(L14:L23))</f>
        <v>15</v>
      </c>
      <c r="M24" s="85">
        <f>IF(ISBLANK(F14),"",SUM(M14:M23))</f>
        <v>5</v>
      </c>
      <c r="N24" s="86">
        <f>IF(ISBLANK(F14),"",SUM(N14:N23))</f>
        <v>4</v>
      </c>
      <c r="O24" s="32"/>
      <c r="P24" s="77">
        <f>SUM(P14:P23)</f>
        <v>319</v>
      </c>
      <c r="Q24" s="75">
        <f>SUM(Q14:Q23)</f>
        <v>285</v>
      </c>
      <c r="R24" s="76">
        <f>SUM(R14:R23)</f>
        <v>34</v>
      </c>
    </row>
    <row r="25" spans="1:15" ht="12" customHeight="1">
      <c r="A25" s="9"/>
      <c r="B25" s="66" t="s">
        <v>33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34</v>
      </c>
      <c r="K26" s="2"/>
      <c r="L26" s="1"/>
      <c r="M26" s="1"/>
      <c r="N26" s="1"/>
      <c r="O26" s="10"/>
    </row>
    <row r="27" spans="1:15" ht="15.75" thickBot="1">
      <c r="A27" s="9"/>
      <c r="B27" s="1"/>
      <c r="C27" s="1"/>
      <c r="D27" s="1"/>
      <c r="E27" s="1"/>
      <c r="F27" s="1"/>
      <c r="G27" s="1"/>
      <c r="H27" s="1"/>
      <c r="I27" s="1"/>
      <c r="J27" s="102" t="s">
        <v>56</v>
      </c>
      <c r="K27" s="103"/>
      <c r="L27" s="103"/>
      <c r="M27" s="103"/>
      <c r="N27" s="104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54</v>
      </c>
    </row>
    <row r="30" ht="15">
      <c r="B30" s="62"/>
    </row>
    <row r="34" spans="3:18" ht="1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3:18" ht="15"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3:18" ht="15"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Q36" s="48"/>
      <c r="R36" s="48"/>
    </row>
    <row r="37" spans="3:18" ht="15"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/>
      <c r="R75" s="48"/>
    </row>
    <row r="76" spans="17:18" ht="15">
      <c r="Q76" s="48"/>
      <c r="R76" s="48"/>
    </row>
    <row r="77" spans="17:18" ht="15">
      <c r="Q77" s="48" t="s">
        <v>17</v>
      </c>
      <c r="R77" s="48"/>
    </row>
    <row r="78" spans="17:18" ht="15">
      <c r="Q78" s="48" t="s">
        <v>17</v>
      </c>
      <c r="R78" s="48"/>
    </row>
    <row r="79" spans="17:18" ht="15.75">
      <c r="Q79" s="49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  <row r="118" spans="17:18" ht="15">
      <c r="Q118" s="48"/>
      <c r="R118" s="48"/>
    </row>
    <row r="119" spans="17:18" ht="15">
      <c r="Q119" s="48"/>
      <c r="R119" s="48"/>
    </row>
  </sheetData>
  <sheetProtection/>
  <mergeCells count="16"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  <mergeCell ref="J2:N2"/>
    <mergeCell ref="J3:N3"/>
    <mergeCell ref="C10:D10"/>
    <mergeCell ref="K13:L13"/>
    <mergeCell ref="G6:N6"/>
    <mergeCell ref="G11:N11"/>
  </mergeCells>
  <printOptions/>
  <pageMargins left="0.6" right="0.37" top="0.45" bottom="0.38" header="0.34" footer="0.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Koulu</cp:lastModifiedBy>
  <cp:lastPrinted>2011-03-18T13:26:24Z</cp:lastPrinted>
  <dcterms:created xsi:type="dcterms:W3CDTF">1999-06-03T09:45:09Z</dcterms:created>
  <dcterms:modified xsi:type="dcterms:W3CDTF">2012-03-15T19:36:29Z</dcterms:modified>
  <cp:category/>
  <cp:version/>
  <cp:contentType/>
  <cp:contentStatus/>
</cp:coreProperties>
</file>